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80" name="ID_653E4EE17B874BCD90AA69D9087B5CA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625340" y="1714500"/>
          <a:ext cx="8391525" cy="8115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2" name="ID_D9B666B895F24D39BA7FE7E37B734DF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625340" y="3771900"/>
          <a:ext cx="6343650" cy="611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6" name="ID_E93E1DFB6E344199995CF1C991D7C66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5340" y="7886700"/>
          <a:ext cx="6286500" cy="6191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" name="ID_C58AF9BBCA204A36B30A2436233D423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25340" y="2743200"/>
          <a:ext cx="6219825" cy="620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3" name="ID_8D0294B38B404DA7916240125C3B479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25340" y="4800600"/>
          <a:ext cx="6419850" cy="61912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7" name="ID_0F6AA4FBE273488F92696E7F376D6B9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25340" y="8915400"/>
          <a:ext cx="6229350" cy="625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4" name="ID_3CEB80B434254B93911E7439EAD31E2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625340" y="5829300"/>
          <a:ext cx="6315075" cy="614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" name="ID_4D2FCE8AFB364728966E39946003AF4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25340" y="6858000"/>
          <a:ext cx="6315075" cy="617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8" name="ID_E7520F75DB8245DAA09BD81B89EAB7C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25340" y="9944100"/>
          <a:ext cx="6229350" cy="6248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9" name="ID_D00D4D7ED2F14B0AAEA6C8AB74DA62A6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25340" y="10972800"/>
          <a:ext cx="6191250" cy="6057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0" name="ID_8C4E4F0DB7104B778FA3019F5B001F2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25340" y="12001500"/>
          <a:ext cx="6172200" cy="617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1" name="ID_44B5268B158540A7A7962B8064B11EE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625340" y="13030200"/>
          <a:ext cx="6086475" cy="5800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" name="ID_FA96A8C4EF3843DFA4C0FF49AACA5B1A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625340" y="14058900"/>
          <a:ext cx="6286500" cy="5743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3" name="ID_37E06DCD40E242E085552ECFA60F1F41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625340" y="15087600"/>
          <a:ext cx="6305550" cy="6219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2" name="ID_48FE21C072D54D39AA01C2C34D886BD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4625340" y="24345900"/>
          <a:ext cx="6172200" cy="6029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5" name="ID_5906332CE9304608BA58224392A789FC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4625340" y="17145000"/>
          <a:ext cx="6315075" cy="6229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FFA14C544AC44F0FA39AAFF26D55FB9B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4625340" y="18173700"/>
          <a:ext cx="6257925" cy="6315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" name="ID_37FB42472A2648A3935C3C37C01E979B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4625340" y="23317200"/>
          <a:ext cx="6257925" cy="617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5" name="ID_47899E8674524F12AD9D4DA1D5EC1F1F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4625340" y="30518100"/>
          <a:ext cx="8772525" cy="8458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8" name="ID_A03BD668C219423192B1D6A57F3E1278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4625340" y="20231100"/>
          <a:ext cx="6162675" cy="6086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" name="ID_48FC8A62AB8944259ACFD11435B52CA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4625340" y="19202400"/>
          <a:ext cx="6305550" cy="611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9" name="ID_19533EC251D54865A54FAC686E5AB7F7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4625340" y="21259800"/>
          <a:ext cx="6257925" cy="62579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" name="ID_5E35E7192CEE46FCBB6F64F75BD30A26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4625340" y="22288500"/>
          <a:ext cx="6286500" cy="617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" name="ID_C35530926589415DA03E89BD29D000E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4625340" y="25374600"/>
          <a:ext cx="6200775" cy="6105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" name="ID_31B3B6CC5C36437EB4D11B1174E10774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4625340" y="26403300"/>
          <a:ext cx="6257925" cy="5886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6" name="ID_4EE3D54376534EB1A3E550E27F7DD69B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4625340" y="27432000"/>
          <a:ext cx="4000500" cy="3886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0" name="ID_35A28EC716DC4E48BAD5BEFA79FE7D4C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4625340" y="28460700"/>
          <a:ext cx="3829050" cy="3829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37276DDF54C843E9AE061F5C118DB0CC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4625340" y="29489400"/>
          <a:ext cx="6086475" cy="60007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B7A59F64780D48629BAB411605C81F01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9532620" y="0"/>
          <a:ext cx="6257925" cy="62007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21C7880F6E14BFCB7ACC015412EB25F" descr="O1CN012k5OPN2GHTkKFZXPL_!!897088990"/>
        <xdr:cNvPicPr>
          <a:picLocks noChangeAspect="1"/>
        </xdr:cNvPicPr>
      </xdr:nvPicPr>
      <xdr:blipFill>
        <a:blip r:embed="rId30"/>
        <a:srcRect l="-894" t="1012" r="894" b="6940"/>
        <a:stretch>
          <a:fillRect/>
        </a:stretch>
      </xdr:blipFill>
      <xdr:spPr>
        <a:xfrm>
          <a:off x="6446520" y="200025"/>
          <a:ext cx="1955800" cy="1800225"/>
        </a:xfrm>
        <a:prstGeom prst="rect">
          <a:avLst/>
        </a:prstGeom>
      </xdr:spPr>
    </xdr:pic>
  </etc:cellImage>
  <etc:cellImage>
    <xdr:pic>
      <xdr:nvPicPr>
        <xdr:cNvPr id="9" name="ID_A02FC147BE4E4D7FAF1222D96EE14619"/>
        <xdr:cNvPicPr>
          <a:picLocks noChangeAspect="1"/>
        </xdr:cNvPicPr>
      </xdr:nvPicPr>
      <xdr:blipFill>
        <a:blip r:embed="rId31" r:link="rId32"/>
        <a:stretch>
          <a:fillRect/>
        </a:stretch>
      </xdr:blipFill>
      <xdr:spPr>
        <a:xfrm>
          <a:off x="7402830" y="1598930"/>
          <a:ext cx="854710" cy="1028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A20F22C473D64524818A2FEC58F27C4D"/>
        <xdr:cNvPicPr>
          <a:picLocks noChangeAspect="1"/>
        </xdr:cNvPicPr>
      </xdr:nvPicPr>
      <xdr:blipFill>
        <a:blip r:embed="rId33" r:link="rId32"/>
        <a:stretch>
          <a:fillRect/>
        </a:stretch>
      </xdr:blipFill>
      <xdr:spPr>
        <a:xfrm>
          <a:off x="6446520" y="4019550"/>
          <a:ext cx="1055370" cy="1028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6FD246B566D6441492C98F12446B2916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446520" y="5289550"/>
          <a:ext cx="2122170" cy="1800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0A4366F84B2F4E90A6A186A5DD06F31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446520" y="3003550"/>
          <a:ext cx="1252855" cy="1800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A7EA0F3A5FB348F2865944CEC5BA6EB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446520" y="7194550"/>
          <a:ext cx="1781810" cy="18002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50F1114773734AC7AE135D3AB504841B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7018655" y="12023725"/>
          <a:ext cx="4467225" cy="490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83D1D6385DA141FFA6DDED4B319F36F0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018655" y="10499725"/>
          <a:ext cx="5400675" cy="5372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E81DF54D22224346BA8E19F5F772968B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018655" y="8975725"/>
          <a:ext cx="5486400" cy="54006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<sst xmlns="http://schemas.openxmlformats.org/spreadsheetml/2006/main" count="88" uniqueCount="59">
  <si>
    <t>盐城工业职业技术学院非遗学院织染设备报价表（2026ZX-033)</t>
  </si>
  <si>
    <t>序号</t>
  </si>
  <si>
    <t>货物品类</t>
  </si>
  <si>
    <t>品牌/规格/型号等</t>
  </si>
  <si>
    <t>单价（元）</t>
  </si>
  <si>
    <t>数量（件）</t>
  </si>
  <si>
    <t>总价（元）</t>
  </si>
  <si>
    <t>图例</t>
  </si>
  <si>
    <t>烘干机</t>
  </si>
  <si>
    <t>DONSHI/东仕 HL183-SKZQ 玄夜黑-双开门</t>
  </si>
  <si>
    <t>吹风机</t>
  </si>
  <si>
    <t>美的电吹风机FJ105AC马达.2300W附集风嘴</t>
  </si>
  <si>
    <t>洗衣机</t>
  </si>
  <si>
    <t>海尔XQS110-BDE77EU1 11kg晶釉蓝</t>
  </si>
  <si>
    <t>电熨斗</t>
  </si>
  <si>
    <t>苏泊尔电熨斗ESP-305A紫色</t>
  </si>
  <si>
    <t>缝纫机</t>
  </si>
  <si>
    <t>蝴蝶牌B197PRO</t>
  </si>
  <si>
    <t>货架</t>
  </si>
  <si>
    <t>可移动展示架
长120*175（双层杆）</t>
  </si>
  <si>
    <t>挂夹</t>
  </si>
  <si>
    <t>透明带挂钩样品夹
烟灰亚克力(10cm银钩)</t>
  </si>
  <si>
    <t>透明带挂钩样品夹
烟灰亚克力(15cm银钩)</t>
  </si>
  <si>
    <t>透明带挂钩样品夹
烟灰亚克力(20cm银钩)</t>
  </si>
  <si>
    <t>课用展架套组</t>
  </si>
  <si>
    <t>展架套组</t>
  </si>
  <si>
    <t>站立胡桃木单排手饰盘挂
20*30cm</t>
  </si>
  <si>
    <t xml:space="preserve"> </t>
  </si>
  <si>
    <t>半立单排手饰盘挂
20*30cm</t>
  </si>
  <si>
    <t>胡桃木正方形托盘
15*15*2cm</t>
  </si>
  <si>
    <t>胡桃木长方形托盘 小号
15*25cm</t>
  </si>
  <si>
    <t>黑绒胡桃木托盘
15*25cm</t>
  </si>
  <si>
    <t>胡桃木首饰架 高款
高34cm/顶长30cm/底座10*12cm</t>
  </si>
  <si>
    <t>有字半胸（矮款）
22*18cm</t>
  </si>
  <si>
    <t>有字半胸（高款）
肩宽18*高36*底座11cm</t>
  </si>
  <si>
    <t>胡桃木黑绒五角项链架
15*13cm</t>
  </si>
  <si>
    <t>胡桃木手串架 矮
长10*款10*高5cm</t>
  </si>
  <si>
    <t>胡桃木底1指
5*5*6.5cm</t>
  </si>
  <si>
    <t>胡桃木小方托
3.9*3.9*3.9cm</t>
  </si>
  <si>
    <t>胡桃木米绒阶梯 大号
23.5*12.5*8cm</t>
  </si>
  <si>
    <t>胡桃木增高架
15*13*13cm</t>
  </si>
  <si>
    <t>胡桃木底T架 矮款
5.2*6*14cm</t>
  </si>
  <si>
    <t>胡桃木底T架 高款
5.2*6*17cm</t>
  </si>
  <si>
    <t>锥形戒指架 01款
4*4*5cm</t>
  </si>
  <si>
    <t>锥形戒指架 04款
4*4*14.5cm</t>
  </si>
  <si>
    <t>胡桃木米绒耳钉2座
10.5*6cm</t>
  </si>
  <si>
    <t>胡桃木斜面耳饰架 短款
6*4*1*2cm</t>
  </si>
  <si>
    <t>胡桃木戒指托六边形
4.5*4.5*2cm</t>
  </si>
  <si>
    <t>胡桃木戒指托圆形
4*4*2cm</t>
  </si>
  <si>
    <t>石膏迷你婚纱裙
6*8cm</t>
  </si>
  <si>
    <t>亚克力方体
4*4*10cm</t>
  </si>
  <si>
    <t>3孔黑胡桃木卡片
6*4.5cm</t>
  </si>
  <si>
    <t>2孔黑胡桃木卡片
6*2cm</t>
  </si>
  <si>
    <t>树脂小卫
2.6*5.6cm</t>
  </si>
  <si>
    <t>白毛毯35*50厘米
35*50cm</t>
  </si>
  <si>
    <t>价格合计</t>
  </si>
  <si>
    <t>大写：</t>
  </si>
  <si>
    <t>小写：</t>
  </si>
  <si>
    <t>注明：
1、本次报价为全费用报价，报价需要包含设备的货款、税费、辅材费、运费、人工费、安装费等相关所有费用；
2、图片仅供参考，具体以甲方需求为准。
3、质保期一年
投标单位（单位公章）：
授权代表（签字）：
联系方式：                                 
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</si>
</sst>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9" Type="http://schemas.openxmlformats.org/officeDocument/2006/relationships/image" Target="media/image38.png"/><Relationship Id="rId38" Type="http://schemas.openxmlformats.org/officeDocument/2006/relationships/image" Target="media/image37.png"/><Relationship Id="rId37" Type="http://schemas.openxmlformats.org/officeDocument/2006/relationships/image" Target="media/image36.png"/><Relationship Id="rId36" Type="http://schemas.openxmlformats.org/officeDocument/2006/relationships/image" Target="media/image35.png"/><Relationship Id="rId35" Type="http://schemas.openxmlformats.org/officeDocument/2006/relationships/image" Target="media/image34.png"/><Relationship Id="rId34" Type="http://schemas.openxmlformats.org/officeDocument/2006/relationships/image" Target="media/image33.png"/><Relationship Id="rId33" Type="http://schemas.openxmlformats.org/officeDocument/2006/relationships/image" Target="media/image32.jpeg"/><Relationship Id="rId32" Type="http://schemas.openxmlformats.org/officeDocument/2006/relationships/image" Target="NULL" TargetMode="External"/><Relationship Id="rId31" Type="http://schemas.openxmlformats.org/officeDocument/2006/relationships/image" Target="media/image31.jpeg"/><Relationship Id="rId30" Type="http://schemas.openxmlformats.org/officeDocument/2006/relationships/image" Target="media/image30.png"/><Relationship Id="rId3" Type="http://schemas.openxmlformats.org/officeDocument/2006/relationships/image" Target="media/image3.png"/><Relationship Id="rId29" Type="http://schemas.openxmlformats.org/officeDocument/2006/relationships/image" Target="media/image29.png"/><Relationship Id="rId28" Type="http://schemas.openxmlformats.org/officeDocument/2006/relationships/image" Target="media/image28.png"/><Relationship Id="rId27" Type="http://schemas.openxmlformats.org/officeDocument/2006/relationships/image" Target="media/image27.png"/><Relationship Id="rId26" Type="http://schemas.openxmlformats.org/officeDocument/2006/relationships/image" Target="media/image26.png"/><Relationship Id="rId25" Type="http://schemas.openxmlformats.org/officeDocument/2006/relationships/image" Target="media/image25.png"/><Relationship Id="rId24" Type="http://schemas.openxmlformats.org/officeDocument/2006/relationships/image" Target="media/image24.png"/><Relationship Id="rId23" Type="http://schemas.openxmlformats.org/officeDocument/2006/relationships/image" Target="media/image23.png"/><Relationship Id="rId22" Type="http://schemas.openxmlformats.org/officeDocument/2006/relationships/image" Target="media/image22.png"/><Relationship Id="rId21" Type="http://schemas.openxmlformats.org/officeDocument/2006/relationships/image" Target="media/image21.png"/><Relationship Id="rId20" Type="http://schemas.openxmlformats.org/officeDocument/2006/relationships/image" Target="media/image20.png"/><Relationship Id="rId2" Type="http://schemas.openxmlformats.org/officeDocument/2006/relationships/image" Target="media/image2.png"/><Relationship Id="rId19" Type="http://schemas.openxmlformats.org/officeDocument/2006/relationships/image" Target="media/image19.png"/><Relationship Id="rId18" Type="http://schemas.openxmlformats.org/officeDocument/2006/relationships/image" Target="media/image18.png"/><Relationship Id="rId17" Type="http://schemas.openxmlformats.org/officeDocument/2006/relationships/image" Target="media/image17.png"/><Relationship Id="rId16" Type="http://schemas.openxmlformats.org/officeDocument/2006/relationships/image" Target="media/image16.png"/><Relationship Id="rId15" Type="http://schemas.openxmlformats.org/officeDocument/2006/relationships/image" Target="media/image15.png"/><Relationship Id="rId14" Type="http://schemas.openxmlformats.org/officeDocument/2006/relationships/image" Target="media/image14.png"/><Relationship Id="rId13" Type="http://schemas.openxmlformats.org/officeDocument/2006/relationships/image" Target="media/image13.png"/><Relationship Id="rId12" Type="http://schemas.openxmlformats.org/officeDocument/2006/relationships/image" Target="media/image12.png"/><Relationship Id="rId11" Type="http://schemas.openxmlformats.org/officeDocument/2006/relationships/image" Target="media/image11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topLeftCell="A13" workbookViewId="0">
      <selection activeCell="F13" sqref="F13:F40"/>
    </sheetView>
  </sheetViews>
  <sheetFormatPr defaultColWidth="8.61666666666667" defaultRowHeight="14.25" outlineLevelCol="6"/>
  <cols>
    <col min="1" max="1" width="4.375" style="2" customWidth="1"/>
    <col min="2" max="2" width="13.6833333333333" style="3" customWidth="1"/>
    <col min="3" max="3" width="24.7" style="3" customWidth="1"/>
    <col min="4" max="4" width="13.5" style="3" customWidth="1"/>
    <col min="5" max="5" width="8.625" style="3" customWidth="1"/>
    <col min="6" max="6" width="14.8916666666667" style="3" customWidth="1"/>
    <col min="7" max="7" width="44.2333333333333" style="4" customWidth="1"/>
  </cols>
  <sheetData>
    <row r="1" ht="3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7" spans="1:7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8" t="s">
        <v>7</v>
      </c>
    </row>
    <row r="3" ht="110" customHeight="1" spans="1:7">
      <c r="A3" s="6">
        <v>1</v>
      </c>
      <c r="B3" s="6" t="s">
        <v>8</v>
      </c>
      <c r="C3" s="6" t="s">
        <v>9</v>
      </c>
      <c r="D3" s="7"/>
      <c r="E3" s="6">
        <v>1</v>
      </c>
      <c r="F3" s="7"/>
      <c r="G3" s="9" t="str">
        <f>_xlfn.DISPIMG("ID_C21C7880F6E14BFCB7ACC015412EB25F",1)</f>
        <v>=DISPIMG("ID_C21C7880F6E14BFCB7ACC015412EB25F",1)</v>
      </c>
    </row>
    <row r="4" ht="110" customHeight="1" spans="1:7">
      <c r="A4" s="6">
        <v>2</v>
      </c>
      <c r="B4" s="6" t="s">
        <v>10</v>
      </c>
      <c r="C4" s="6" t="s">
        <v>11</v>
      </c>
      <c r="D4" s="7"/>
      <c r="E4" s="6">
        <v>1</v>
      </c>
      <c r="F4" s="7"/>
      <c r="G4" s="9" t="str">
        <f>_xlfn.DISPIMG("ID_A02FC147BE4E4D7FAF1222D96EE14619",1)</f>
        <v>=DISPIMG("ID_A02FC147BE4E4D7FAF1222D96EE14619",1)</v>
      </c>
    </row>
    <row r="5" ht="110" customHeight="1" spans="1:7">
      <c r="A5" s="6">
        <v>3</v>
      </c>
      <c r="B5" s="6" t="s">
        <v>12</v>
      </c>
      <c r="C5" s="6" t="s">
        <v>13</v>
      </c>
      <c r="D5" s="7"/>
      <c r="E5" s="6">
        <v>1</v>
      </c>
      <c r="F5" s="7"/>
      <c r="G5" s="8" t="str">
        <f>_xlfn.DISPIMG("ID_0A4366F84B2F4E90A6A186A5DD06F312",1)</f>
        <v>=DISPIMG("ID_0A4366F84B2F4E90A6A186A5DD06F312",1)</v>
      </c>
    </row>
    <row r="6" ht="110" customHeight="1" spans="1:7">
      <c r="A6" s="6">
        <v>4</v>
      </c>
      <c r="B6" s="6" t="s">
        <v>14</v>
      </c>
      <c r="C6" s="6" t="s">
        <v>15</v>
      </c>
      <c r="D6" s="6"/>
      <c r="E6" s="6">
        <v>2</v>
      </c>
      <c r="F6" s="7"/>
      <c r="G6" s="8" t="str">
        <f>_xlfn.DISPIMG("ID_A20F22C473D64524818A2FEC58F27C4D",1)</f>
        <v>=DISPIMG("ID_A20F22C473D64524818A2FEC58F27C4D",1)</v>
      </c>
    </row>
    <row r="7" ht="110" customHeight="1" spans="1:7">
      <c r="A7" s="6">
        <v>5</v>
      </c>
      <c r="B7" s="6" t="s">
        <v>16</v>
      </c>
      <c r="C7" s="6" t="s">
        <v>17</v>
      </c>
      <c r="D7" s="6"/>
      <c r="E7" s="6">
        <v>1</v>
      </c>
      <c r="F7" s="7"/>
      <c r="G7" s="8" t="str">
        <f>_xlfn.DISPIMG("ID_6FD246B566D6441492C98F12446B2916",1)</f>
        <v>=DISPIMG("ID_6FD246B566D6441492C98F12446B2916",1)</v>
      </c>
    </row>
    <row r="8" ht="141" customHeight="1" spans="1:7">
      <c r="A8" s="6">
        <v>6</v>
      </c>
      <c r="B8" s="6" t="s">
        <v>18</v>
      </c>
      <c r="C8" s="6" t="s">
        <v>19</v>
      </c>
      <c r="D8" s="6"/>
      <c r="E8" s="6">
        <v>2</v>
      </c>
      <c r="F8" s="7"/>
      <c r="G8" s="9" t="str">
        <f>_xlfn.DISPIMG("ID_A7EA0F3A5FB348F2865944CEC5BA6EB3",1)</f>
        <v>=DISPIMG("ID_A7EA0F3A5FB348F2865944CEC5BA6EB3",1)</v>
      </c>
    </row>
    <row r="9" ht="120" customHeight="1" spans="1:7">
      <c r="A9" s="6">
        <v>7</v>
      </c>
      <c r="B9" s="6" t="s">
        <v>20</v>
      </c>
      <c r="C9" s="6" t="s">
        <v>21</v>
      </c>
      <c r="D9" s="6"/>
      <c r="E9" s="6">
        <v>20</v>
      </c>
      <c r="F9" s="7"/>
      <c r="G9" s="9" t="str">
        <f>_xlfn.DISPIMG("ID_E81DF54D22224346BA8E19F5F772968B",1)</f>
        <v>=DISPIMG("ID_E81DF54D22224346BA8E19F5F772968B",1)</v>
      </c>
    </row>
    <row r="10" ht="120" customHeight="1" spans="1:7">
      <c r="A10" s="6">
        <v>8</v>
      </c>
      <c r="B10" s="6" t="s">
        <v>20</v>
      </c>
      <c r="C10" s="6" t="s">
        <v>22</v>
      </c>
      <c r="D10" s="6"/>
      <c r="E10" s="6">
        <v>20</v>
      </c>
      <c r="F10" s="7"/>
      <c r="G10" s="9" t="str">
        <f>_xlfn.DISPIMG("ID_83D1D6385DA141FFA6DDED4B319F36F0",1)</f>
        <v>=DISPIMG("ID_83D1D6385DA141FFA6DDED4B319F36F0",1)</v>
      </c>
    </row>
    <row r="11" ht="120" customHeight="1" spans="1:7">
      <c r="A11" s="6">
        <v>9</v>
      </c>
      <c r="B11" s="6" t="s">
        <v>20</v>
      </c>
      <c r="C11" s="6" t="s">
        <v>23</v>
      </c>
      <c r="D11" s="6"/>
      <c r="E11" s="6">
        <v>20</v>
      </c>
      <c r="F11" s="7"/>
      <c r="G11" s="9" t="str">
        <f>_xlfn.DISPIMG("ID_50F1114773734AC7AE135D3AB504841B",1)</f>
        <v>=DISPIMG("ID_50F1114773734AC7AE135D3AB504841B",1)</v>
      </c>
    </row>
    <row r="12" ht="100" customHeight="1" spans="1:7">
      <c r="A12" s="6" t="s">
        <v>24</v>
      </c>
      <c r="B12" s="6"/>
      <c r="C12" s="6"/>
      <c r="D12" s="6"/>
      <c r="E12" s="6"/>
      <c r="F12" s="6"/>
      <c r="G12" s="9" t="str">
        <f>_xlfn.DISPIMG("ID_B7A59F64780D48629BAB411605C81F01",1)</f>
        <v>=DISPIMG("ID_B7A59F64780D48629BAB411605C81F01",1)</v>
      </c>
    </row>
    <row r="13" ht="100" customHeight="1" spans="1:7">
      <c r="A13" s="6">
        <v>10</v>
      </c>
      <c r="B13" s="6" t="s">
        <v>25</v>
      </c>
      <c r="C13" s="6" t="s">
        <v>26</v>
      </c>
      <c r="D13" s="6"/>
      <c r="E13" s="6">
        <v>2</v>
      </c>
      <c r="F13" s="6" t="s">
        <v>27</v>
      </c>
      <c r="G13" s="9" t="str">
        <f>_xlfn.DISPIMG("ID_653E4EE17B874BCD90AA69D9087B5CA8",1)</f>
        <v>=DISPIMG("ID_653E4EE17B874BCD90AA69D9087B5CA8",1)</v>
      </c>
    </row>
    <row r="14" ht="100" customHeight="1" spans="1:7">
      <c r="A14" s="6">
        <v>11</v>
      </c>
      <c r="B14" s="6" t="s">
        <v>25</v>
      </c>
      <c r="C14" s="6" t="s">
        <v>28</v>
      </c>
      <c r="D14" s="6"/>
      <c r="E14" s="6">
        <v>2</v>
      </c>
      <c r="F14" s="6"/>
      <c r="G14" s="9" t="str">
        <f>_xlfn.DISPIMG("ID_C58AF9BBCA204A36B30A2436233D4233",1)</f>
        <v>=DISPIMG("ID_C58AF9BBCA204A36B30A2436233D4233",1)</v>
      </c>
    </row>
    <row r="15" ht="170" customHeight="1" spans="1:7">
      <c r="A15" s="6">
        <v>12</v>
      </c>
      <c r="B15" s="6" t="s">
        <v>25</v>
      </c>
      <c r="C15" s="6" t="s">
        <v>29</v>
      </c>
      <c r="D15" s="6"/>
      <c r="E15" s="6">
        <v>2</v>
      </c>
      <c r="F15" s="6"/>
      <c r="G15" s="9" t="str">
        <f>_xlfn.DISPIMG("ID_D9B666B895F24D39BA7FE7E37B734DF9",1)</f>
        <v>=DISPIMG("ID_D9B666B895F24D39BA7FE7E37B734DF9",1)</v>
      </c>
    </row>
    <row r="16" ht="100" customHeight="1" spans="1:7">
      <c r="A16" s="6">
        <v>13</v>
      </c>
      <c r="B16" s="6" t="s">
        <v>25</v>
      </c>
      <c r="C16" s="6" t="s">
        <v>30</v>
      </c>
      <c r="D16" s="6"/>
      <c r="E16" s="6">
        <v>2</v>
      </c>
      <c r="F16" s="6"/>
      <c r="G16" s="9" t="str">
        <f>_xlfn.DISPIMG("ID_8D0294B38B404DA7916240125C3B4793",1)</f>
        <v>=DISPIMG("ID_8D0294B38B404DA7916240125C3B4793",1)</v>
      </c>
    </row>
    <row r="17" ht="100" customHeight="1" spans="1:7">
      <c r="A17" s="6">
        <v>14</v>
      </c>
      <c r="B17" s="6" t="s">
        <v>25</v>
      </c>
      <c r="C17" s="6" t="s">
        <v>31</v>
      </c>
      <c r="D17" s="6"/>
      <c r="E17" s="6">
        <v>2</v>
      </c>
      <c r="F17" s="6"/>
      <c r="G17" s="9" t="str">
        <f>_xlfn.DISPIMG("ID_3CEB80B434254B93911E7439EAD31E29",1)</f>
        <v>=DISPIMG("ID_3CEB80B434254B93911E7439EAD31E29",1)</v>
      </c>
    </row>
    <row r="18" ht="100" customHeight="1" spans="1:7">
      <c r="A18" s="6">
        <v>15</v>
      </c>
      <c r="B18" s="6" t="s">
        <v>25</v>
      </c>
      <c r="C18" s="6" t="s">
        <v>32</v>
      </c>
      <c r="D18" s="6"/>
      <c r="E18" s="6">
        <v>2</v>
      </c>
      <c r="F18" s="6"/>
      <c r="G18" s="9" t="str">
        <f>_xlfn.DISPIMG("ID_4D2FCE8AFB364728966E39946003AF45",1)</f>
        <v>=DISPIMG("ID_4D2FCE8AFB364728966E39946003AF45",1)</v>
      </c>
    </row>
    <row r="19" ht="100" customHeight="1" spans="1:7">
      <c r="A19" s="6">
        <v>16</v>
      </c>
      <c r="B19" s="6" t="s">
        <v>25</v>
      </c>
      <c r="C19" s="6" t="s">
        <v>33</v>
      </c>
      <c r="D19" s="6"/>
      <c r="E19" s="6">
        <v>2</v>
      </c>
      <c r="F19" s="6"/>
      <c r="G19" s="9" t="str">
        <f>_xlfn.DISPIMG("ID_E93E1DFB6E344199995CF1C991D7C666",1)</f>
        <v>=DISPIMG("ID_E93E1DFB6E344199995CF1C991D7C666",1)</v>
      </c>
    </row>
    <row r="20" ht="121" customHeight="1" spans="1:7">
      <c r="A20" s="6">
        <v>17</v>
      </c>
      <c r="B20" s="6" t="s">
        <v>25</v>
      </c>
      <c r="C20" s="6" t="s">
        <v>34</v>
      </c>
      <c r="D20" s="6"/>
      <c r="E20" s="6">
        <v>2</v>
      </c>
      <c r="F20" s="6"/>
      <c r="G20" s="9" t="str">
        <f>_xlfn.DISPIMG("ID_0F6AA4FBE273488F92696E7F376D6B9D",1)</f>
        <v>=DISPIMG("ID_0F6AA4FBE273488F92696E7F376D6B9D",1)</v>
      </c>
    </row>
    <row r="21" ht="100" customHeight="1" spans="1:7">
      <c r="A21" s="6">
        <v>18</v>
      </c>
      <c r="B21" s="6" t="s">
        <v>25</v>
      </c>
      <c r="C21" s="6" t="s">
        <v>35</v>
      </c>
      <c r="D21" s="6"/>
      <c r="E21" s="6">
        <v>2</v>
      </c>
      <c r="F21" s="6"/>
      <c r="G21" s="9" t="str">
        <f>_xlfn.DISPIMG("ID_E7520F75DB8245DAA09BD81B89EAB7CF",1)</f>
        <v>=DISPIMG("ID_E7520F75DB8245DAA09BD81B89EAB7CF",1)</v>
      </c>
    </row>
    <row r="22" ht="100" customHeight="1" spans="1:7">
      <c r="A22" s="6">
        <v>19</v>
      </c>
      <c r="B22" s="6" t="s">
        <v>25</v>
      </c>
      <c r="C22" s="6" t="s">
        <v>36</v>
      </c>
      <c r="D22" s="6"/>
      <c r="E22" s="6">
        <v>2</v>
      </c>
      <c r="F22" s="6"/>
      <c r="G22" s="9" t="str">
        <f>_xlfn.DISPIMG("ID_D00D4D7ED2F14B0AAEA6C8AB74DA62A6",1)</f>
        <v>=DISPIMG("ID_D00D4D7ED2F14B0AAEA6C8AB74DA62A6",1)</v>
      </c>
    </row>
    <row r="23" ht="100" customHeight="1" spans="1:7">
      <c r="A23" s="6">
        <v>20</v>
      </c>
      <c r="B23" s="6" t="s">
        <v>25</v>
      </c>
      <c r="C23" s="6" t="s">
        <v>37</v>
      </c>
      <c r="D23" s="6"/>
      <c r="E23" s="6">
        <v>4</v>
      </c>
      <c r="F23" s="6"/>
      <c r="G23" s="9" t="str">
        <f>_xlfn.DISPIMG("ID_8C4E4F0DB7104B778FA3019F5B001F22",1)</f>
        <v>=DISPIMG("ID_8C4E4F0DB7104B778FA3019F5B001F22",1)</v>
      </c>
    </row>
    <row r="24" ht="100" customHeight="1" spans="1:7">
      <c r="A24" s="6">
        <v>21</v>
      </c>
      <c r="B24" s="6" t="s">
        <v>25</v>
      </c>
      <c r="C24" s="6" t="s">
        <v>38</v>
      </c>
      <c r="D24" s="6"/>
      <c r="E24" s="6">
        <v>2</v>
      </c>
      <c r="F24" s="6"/>
      <c r="G24" s="9" t="str">
        <f>_xlfn.DISPIMG("ID_44B5268B158540A7A7962B8064B11EE7",1)</f>
        <v>=DISPIMG("ID_44B5268B158540A7A7962B8064B11EE7",1)</v>
      </c>
    </row>
    <row r="25" ht="115" customHeight="1" spans="1:7">
      <c r="A25" s="6">
        <v>22</v>
      </c>
      <c r="B25" s="6" t="s">
        <v>25</v>
      </c>
      <c r="C25" s="6" t="s">
        <v>39</v>
      </c>
      <c r="D25" s="6"/>
      <c r="E25" s="6">
        <v>2</v>
      </c>
      <c r="F25" s="6"/>
      <c r="G25" s="9" t="str">
        <f>_xlfn.DISPIMG("ID_FA96A8C4EF3843DFA4C0FF49AACA5B1A",1)</f>
        <v>=DISPIMG("ID_FA96A8C4EF3843DFA4C0FF49AACA5B1A",1)</v>
      </c>
    </row>
    <row r="26" ht="100" customHeight="1" spans="1:7">
      <c r="A26" s="6">
        <v>23</v>
      </c>
      <c r="B26" s="6" t="s">
        <v>25</v>
      </c>
      <c r="C26" s="6" t="s">
        <v>40</v>
      </c>
      <c r="D26" s="6"/>
      <c r="E26" s="6">
        <v>2</v>
      </c>
      <c r="F26" s="6"/>
      <c r="G26" s="9" t="str">
        <f>_xlfn.DISPIMG("ID_37E06DCD40E242E085552ECFA60F1F41",1)</f>
        <v>=DISPIMG("ID_37E06DCD40E242E085552ECFA60F1F41",1)</v>
      </c>
    </row>
    <row r="27" ht="100" customHeight="1" spans="1:7">
      <c r="A27" s="6">
        <v>24</v>
      </c>
      <c r="B27" s="6" t="s">
        <v>25</v>
      </c>
      <c r="C27" s="6" t="s">
        <v>41</v>
      </c>
      <c r="D27" s="6"/>
      <c r="E27" s="6">
        <v>2</v>
      </c>
      <c r="F27" s="6"/>
      <c r="G27" s="9" t="str">
        <f>_xlfn.DISPIMG("ID_5906332CE9304608BA58224392A789FC",1)</f>
        <v>=DISPIMG("ID_5906332CE9304608BA58224392A789FC",1)</v>
      </c>
    </row>
    <row r="28" ht="100" customHeight="1" spans="1:7">
      <c r="A28" s="6">
        <v>25</v>
      </c>
      <c r="B28" s="6" t="s">
        <v>25</v>
      </c>
      <c r="C28" s="6" t="s">
        <v>42</v>
      </c>
      <c r="D28" s="6"/>
      <c r="E28" s="6">
        <v>2</v>
      </c>
      <c r="F28" s="6"/>
      <c r="G28" s="9" t="str">
        <f>_xlfn.DISPIMG("ID_FFA14C544AC44F0FA39AAFF26D55FB9B",1)</f>
        <v>=DISPIMG("ID_FFA14C544AC44F0FA39AAFF26D55FB9B",1)</v>
      </c>
    </row>
    <row r="29" ht="100" customHeight="1" spans="1:7">
      <c r="A29" s="6">
        <v>26</v>
      </c>
      <c r="B29" s="6" t="s">
        <v>25</v>
      </c>
      <c r="C29" s="6" t="s">
        <v>43</v>
      </c>
      <c r="D29" s="6"/>
      <c r="E29" s="6">
        <v>2</v>
      </c>
      <c r="F29" s="6"/>
      <c r="G29" s="9" t="str">
        <f>_xlfn.DISPIMG("ID_48FC8A62AB8944259ACFD11435B52CA0",1)</f>
        <v>=DISPIMG("ID_48FC8A62AB8944259ACFD11435B52CA0",1)</v>
      </c>
    </row>
    <row r="30" ht="100" customHeight="1" spans="1:7">
      <c r="A30" s="6">
        <v>27</v>
      </c>
      <c r="B30" s="6" t="s">
        <v>25</v>
      </c>
      <c r="C30" s="6" t="s">
        <v>44</v>
      </c>
      <c r="D30" s="6"/>
      <c r="E30" s="6">
        <v>2</v>
      </c>
      <c r="F30" s="6"/>
      <c r="G30" s="9" t="str">
        <f>_xlfn.DISPIMG("ID_A03BD668C219423192B1D6A57F3E1278",1)</f>
        <v>=DISPIMG("ID_A03BD668C219423192B1D6A57F3E1278",1)</v>
      </c>
    </row>
    <row r="31" ht="100" customHeight="1" spans="1:7">
      <c r="A31" s="6">
        <v>28</v>
      </c>
      <c r="B31" s="6" t="s">
        <v>25</v>
      </c>
      <c r="C31" s="6" t="s">
        <v>45</v>
      </c>
      <c r="D31" s="6"/>
      <c r="E31" s="6">
        <v>2</v>
      </c>
      <c r="F31" s="6"/>
      <c r="G31" s="9" t="str">
        <f>_xlfn.DISPIMG("ID_19533EC251D54865A54FAC686E5AB7F7",1)</f>
        <v>=DISPIMG("ID_19533EC251D54865A54FAC686E5AB7F7",1)</v>
      </c>
    </row>
    <row r="32" ht="100" customHeight="1" spans="1:7">
      <c r="A32" s="6">
        <v>29</v>
      </c>
      <c r="B32" s="6" t="s">
        <v>25</v>
      </c>
      <c r="C32" s="6" t="s">
        <v>46</v>
      </c>
      <c r="D32" s="6"/>
      <c r="E32" s="6">
        <v>2</v>
      </c>
      <c r="F32" s="6"/>
      <c r="G32" s="9" t="str">
        <f>_xlfn.DISPIMG("ID_5E35E7192CEE46FCBB6F64F75BD30A26",1)</f>
        <v>=DISPIMG("ID_5E35E7192CEE46FCBB6F64F75BD30A26",1)</v>
      </c>
    </row>
    <row r="33" ht="100" customHeight="1" spans="1:7">
      <c r="A33" s="6">
        <v>30</v>
      </c>
      <c r="B33" s="6" t="s">
        <v>25</v>
      </c>
      <c r="C33" s="6" t="s">
        <v>47</v>
      </c>
      <c r="D33" s="6"/>
      <c r="E33" s="6">
        <v>2</v>
      </c>
      <c r="F33" s="6"/>
      <c r="G33" s="9" t="str">
        <f>_xlfn.DISPIMG("ID_37FB42472A2648A3935C3C37C01E979B",1)</f>
        <v>=DISPIMG("ID_37FB42472A2648A3935C3C37C01E979B",1)</v>
      </c>
    </row>
    <row r="34" ht="100" customHeight="1" spans="1:7">
      <c r="A34" s="6">
        <v>31</v>
      </c>
      <c r="B34" s="6" t="s">
        <v>25</v>
      </c>
      <c r="C34" s="6" t="s">
        <v>48</v>
      </c>
      <c r="D34" s="6"/>
      <c r="E34" s="6">
        <v>2</v>
      </c>
      <c r="F34" s="6"/>
      <c r="G34" s="9" t="str">
        <f>_xlfn.DISPIMG("ID_48FE21C072D54D39AA01C2C34D886BD0",1)</f>
        <v>=DISPIMG("ID_48FE21C072D54D39AA01C2C34D886BD0",1)</v>
      </c>
    </row>
    <row r="35" ht="100" customHeight="1" spans="1:7">
      <c r="A35" s="6">
        <v>32</v>
      </c>
      <c r="B35" s="6" t="s">
        <v>25</v>
      </c>
      <c r="C35" s="6" t="s">
        <v>49</v>
      </c>
      <c r="D35" s="6"/>
      <c r="E35" s="6">
        <v>2</v>
      </c>
      <c r="F35" s="6"/>
      <c r="G35" s="9" t="str">
        <f>_xlfn.DISPIMG("ID_C35530926589415DA03E89BD29D000E7",1)</f>
        <v>=DISPIMG("ID_C35530926589415DA03E89BD29D000E7",1)</v>
      </c>
    </row>
    <row r="36" ht="100" customHeight="1" spans="1:7">
      <c r="A36" s="6">
        <v>33</v>
      </c>
      <c r="B36" s="6" t="s">
        <v>25</v>
      </c>
      <c r="C36" s="6" t="s">
        <v>50</v>
      </c>
      <c r="D36" s="6"/>
      <c r="E36" s="6">
        <v>2</v>
      </c>
      <c r="F36" s="6"/>
      <c r="G36" s="9" t="str">
        <f>_xlfn.DISPIMG("ID_31B3B6CC5C36437EB4D11B1174E10774",1)</f>
        <v>=DISPIMG("ID_31B3B6CC5C36437EB4D11B1174E10774",1)</v>
      </c>
    </row>
    <row r="37" ht="100" customHeight="1" spans="1:7">
      <c r="A37" s="6">
        <v>34</v>
      </c>
      <c r="B37" s="6" t="s">
        <v>25</v>
      </c>
      <c r="C37" s="6" t="s">
        <v>51</v>
      </c>
      <c r="D37" s="6"/>
      <c r="E37" s="6">
        <v>4</v>
      </c>
      <c r="F37" s="6"/>
      <c r="G37" s="9" t="str">
        <f>_xlfn.DISPIMG("ID_4EE3D54376534EB1A3E550E27F7DD69B",1)</f>
        <v>=DISPIMG("ID_4EE3D54376534EB1A3E550E27F7DD69B",1)</v>
      </c>
    </row>
    <row r="38" ht="100" customHeight="1" spans="1:7">
      <c r="A38" s="6">
        <v>35</v>
      </c>
      <c r="B38" s="6" t="s">
        <v>25</v>
      </c>
      <c r="C38" s="6" t="s">
        <v>52</v>
      </c>
      <c r="D38" s="6"/>
      <c r="E38" s="6">
        <v>8</v>
      </c>
      <c r="F38" s="6"/>
      <c r="G38" s="9" t="str">
        <f>_xlfn.DISPIMG("ID_35A28EC716DC4E48BAD5BEFA79FE7D4C",1)</f>
        <v>=DISPIMG("ID_35A28EC716DC4E48BAD5BEFA79FE7D4C",1)</v>
      </c>
    </row>
    <row r="39" ht="100" customHeight="1" spans="1:7">
      <c r="A39" s="6">
        <v>36</v>
      </c>
      <c r="B39" s="6" t="s">
        <v>25</v>
      </c>
      <c r="C39" s="6" t="s">
        <v>53</v>
      </c>
      <c r="D39" s="6"/>
      <c r="E39" s="6">
        <v>2</v>
      </c>
      <c r="F39" s="6"/>
      <c r="G39" s="9" t="str">
        <f>_xlfn.DISPIMG("ID_37276DDF54C843E9AE061F5C118DB0CC",1)</f>
        <v>=DISPIMG("ID_37276DDF54C843E9AE061F5C118DB0CC",1)</v>
      </c>
    </row>
    <row r="40" ht="100" customHeight="1" spans="1:7">
      <c r="A40" s="6">
        <v>37</v>
      </c>
      <c r="B40" s="6" t="s">
        <v>25</v>
      </c>
      <c r="C40" s="6" t="s">
        <v>54</v>
      </c>
      <c r="D40" s="6"/>
      <c r="E40" s="6">
        <v>2</v>
      </c>
      <c r="F40" s="6"/>
      <c r="G40" s="9" t="str">
        <f>_xlfn.DISPIMG("ID_47899E8674524F12AD9D4DA1D5EC1F1F",1)</f>
        <v>=DISPIMG("ID_47899E8674524F12AD9D4DA1D5EC1F1F",1)</v>
      </c>
    </row>
    <row r="41" ht="55" customHeight="1" spans="1:7">
      <c r="A41" s="10">
        <v>38</v>
      </c>
      <c r="B41" s="11" t="s">
        <v>55</v>
      </c>
      <c r="C41" s="10" t="s">
        <v>56</v>
      </c>
      <c r="D41" s="10"/>
      <c r="E41" s="11" t="s">
        <v>57</v>
      </c>
      <c r="F41" s="11"/>
      <c r="G41" s="12"/>
    </row>
    <row r="42" ht="156" customHeight="1" spans="1:7">
      <c r="A42" s="13" t="s">
        <v>58</v>
      </c>
      <c r="B42" s="13"/>
      <c r="C42" s="13"/>
      <c r="D42" s="13"/>
      <c r="E42" s="13"/>
      <c r="F42" s="13"/>
      <c r="G42" s="14"/>
    </row>
  </sheetData>
  <mergeCells count="4">
    <mergeCell ref="A1:G1"/>
    <mergeCell ref="A12:F12"/>
    <mergeCell ref="C41:D41"/>
    <mergeCell ref="A42:G42"/>
  </mergeCells>
  <printOptions horizontalCentered="1"/>
  <pageMargins left="0.751388888888889" right="0.751388888888889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橘子</dc:creator>
  <cp:lastModifiedBy>^ω^</cp:lastModifiedBy>
  <dcterms:created xsi:type="dcterms:W3CDTF">2026-06-28T16:37:00Z</dcterms:created>
  <dcterms:modified xsi:type="dcterms:W3CDTF">2026-06-30T01:14:38Z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934417BC9217488BA66147AE97B8FA68_13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